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Kirk Loury Files\Excel\"/>
    </mc:Choice>
  </mc:AlternateContent>
  <xr:revisionPtr revIDLastSave="0" documentId="13_ncr:1_{C2DEC200-9051-4353-81A7-1E0081683423}" xr6:coauthVersionLast="47" xr6:coauthVersionMax="47" xr10:uidLastSave="{00000000-0000-0000-0000-000000000000}"/>
  <bookViews>
    <workbookView xWindow="-108" yWindow="-108" windowWidth="23256" windowHeight="12456" activeTab="1" xr2:uid="{6E05D38F-566E-4B55-876E-5C527BDFA759}"/>
  </bookViews>
  <sheets>
    <sheet name="ROI on Estate Taxes" sheetId="2" r:id="rId1"/>
    <sheet name="ROI on Capital Gains Taxe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3" l="1"/>
  <c r="F11" i="3"/>
  <c r="F15" i="3"/>
  <c r="E15" i="3"/>
  <c r="B15" i="3"/>
  <c r="C15" i="2"/>
  <c r="D12" i="2"/>
  <c r="B15" i="2"/>
  <c r="C16" i="3" l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B16" i="3"/>
  <c r="B17" i="3" s="1"/>
  <c r="B18" i="3" s="1"/>
  <c r="B19" i="3" s="1"/>
  <c r="D15" i="3"/>
  <c r="D15" i="2"/>
  <c r="E15" i="2" s="1"/>
  <c r="F15" i="2" s="1"/>
  <c r="C16" i="2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B16" i="2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D55" i="2" l="1"/>
  <c r="E55" i="2" s="1"/>
  <c r="F55" i="2" s="1"/>
  <c r="D17" i="3"/>
  <c r="E17" i="3" s="1"/>
  <c r="F17" i="3" s="1"/>
  <c r="G17" i="3" s="1"/>
  <c r="D19" i="3"/>
  <c r="E19" i="3" s="1"/>
  <c r="F19" i="3" s="1"/>
  <c r="G19" i="3" s="1"/>
  <c r="B20" i="3"/>
  <c r="D18" i="3"/>
  <c r="E18" i="3" s="1"/>
  <c r="F18" i="3" s="1"/>
  <c r="G18" i="3" s="1"/>
  <c r="D16" i="3"/>
  <c r="E16" i="3" s="1"/>
  <c r="F16" i="3" s="1"/>
  <c r="G16" i="3" s="1"/>
  <c r="D17" i="2"/>
  <c r="E17" i="2" s="1"/>
  <c r="F17" i="2" s="1"/>
  <c r="D41" i="2"/>
  <c r="E41" i="2" s="1"/>
  <c r="F41" i="2" s="1"/>
  <c r="D18" i="2"/>
  <c r="E18" i="2" s="1"/>
  <c r="F18" i="2" s="1"/>
  <c r="D34" i="2"/>
  <c r="E34" i="2" s="1"/>
  <c r="F34" i="2" s="1"/>
  <c r="D19" i="2"/>
  <c r="E19" i="2" s="1"/>
  <c r="F19" i="2" s="1"/>
  <c r="D27" i="2"/>
  <c r="E27" i="2" s="1"/>
  <c r="F27" i="2" s="1"/>
  <c r="D35" i="2"/>
  <c r="E35" i="2" s="1"/>
  <c r="F35" i="2" s="1"/>
  <c r="D43" i="2"/>
  <c r="E43" i="2" s="1"/>
  <c r="F43" i="2" s="1"/>
  <c r="D51" i="2"/>
  <c r="E51" i="2" s="1"/>
  <c r="F51" i="2" s="1"/>
  <c r="D25" i="2"/>
  <c r="E25" i="2" s="1"/>
  <c r="F25" i="2" s="1"/>
  <c r="D26" i="2"/>
  <c r="E26" i="2" s="1"/>
  <c r="F26" i="2" s="1"/>
  <c r="D50" i="2"/>
  <c r="E50" i="2" s="1"/>
  <c r="F50" i="2" s="1"/>
  <c r="D20" i="2"/>
  <c r="E20" i="2" s="1"/>
  <c r="F20" i="2" s="1"/>
  <c r="D28" i="2"/>
  <c r="E28" i="2" s="1"/>
  <c r="F28" i="2" s="1"/>
  <c r="D36" i="2"/>
  <c r="E36" i="2" s="1"/>
  <c r="F36" i="2" s="1"/>
  <c r="D44" i="2"/>
  <c r="E44" i="2" s="1"/>
  <c r="F44" i="2" s="1"/>
  <c r="D52" i="2"/>
  <c r="E52" i="2" s="1"/>
  <c r="F52" i="2" s="1"/>
  <c r="D33" i="2"/>
  <c r="E33" i="2" s="1"/>
  <c r="F33" i="2" s="1"/>
  <c r="D49" i="2"/>
  <c r="E49" i="2" s="1"/>
  <c r="F49" i="2" s="1"/>
  <c r="D42" i="2"/>
  <c r="E42" i="2" s="1"/>
  <c r="F42" i="2" s="1"/>
  <c r="D21" i="2"/>
  <c r="E21" i="2" s="1"/>
  <c r="F21" i="2" s="1"/>
  <c r="D29" i="2"/>
  <c r="E29" i="2" s="1"/>
  <c r="F29" i="2" s="1"/>
  <c r="D37" i="2"/>
  <c r="E37" i="2" s="1"/>
  <c r="F37" i="2" s="1"/>
  <c r="D45" i="2"/>
  <c r="E45" i="2" s="1"/>
  <c r="F45" i="2" s="1"/>
  <c r="D53" i="2"/>
  <c r="E53" i="2" s="1"/>
  <c r="F53" i="2" s="1"/>
  <c r="D22" i="2"/>
  <c r="E22" i="2" s="1"/>
  <c r="F22" i="2" s="1"/>
  <c r="D30" i="2"/>
  <c r="E30" i="2" s="1"/>
  <c r="F30" i="2" s="1"/>
  <c r="D38" i="2"/>
  <c r="E38" i="2" s="1"/>
  <c r="F38" i="2" s="1"/>
  <c r="D46" i="2"/>
  <c r="E46" i="2" s="1"/>
  <c r="F46" i="2" s="1"/>
  <c r="D54" i="2"/>
  <c r="E54" i="2" s="1"/>
  <c r="F54" i="2" s="1"/>
  <c r="D39" i="2"/>
  <c r="E39" i="2" s="1"/>
  <c r="F39" i="2" s="1"/>
  <c r="D23" i="2"/>
  <c r="E23" i="2" s="1"/>
  <c r="F23" i="2" s="1"/>
  <c r="D31" i="2"/>
  <c r="E31" i="2" s="1"/>
  <c r="F31" i="2" s="1"/>
  <c r="D47" i="2"/>
  <c r="E47" i="2" s="1"/>
  <c r="F47" i="2" s="1"/>
  <c r="D16" i="2"/>
  <c r="E16" i="2" s="1"/>
  <c r="F16" i="2" s="1"/>
  <c r="D24" i="2"/>
  <c r="E24" i="2" s="1"/>
  <c r="F24" i="2" s="1"/>
  <c r="D32" i="2"/>
  <c r="E32" i="2" s="1"/>
  <c r="F32" i="2" s="1"/>
  <c r="D40" i="2"/>
  <c r="E40" i="2" s="1"/>
  <c r="F40" i="2" s="1"/>
  <c r="D48" i="2"/>
  <c r="E48" i="2" s="1"/>
  <c r="F48" i="2" s="1"/>
  <c r="B21" i="3" l="1"/>
  <c r="D20" i="3"/>
  <c r="E20" i="3" s="1"/>
  <c r="F20" i="3" s="1"/>
  <c r="G20" i="3" s="1"/>
  <c r="D21" i="3" l="1"/>
  <c r="E21" i="3" s="1"/>
  <c r="F21" i="3" s="1"/>
  <c r="G21" i="3" s="1"/>
  <c r="B22" i="3"/>
  <c r="D22" i="3" l="1"/>
  <c r="E22" i="3" s="1"/>
  <c r="F22" i="3" s="1"/>
  <c r="G22" i="3" s="1"/>
  <c r="B23" i="3"/>
  <c r="D23" i="3" l="1"/>
  <c r="E23" i="3" s="1"/>
  <c r="F23" i="3" s="1"/>
  <c r="G23" i="3" s="1"/>
  <c r="B24" i="3"/>
  <c r="B25" i="3" l="1"/>
  <c r="D24" i="3"/>
  <c r="E24" i="3" s="1"/>
  <c r="F24" i="3" s="1"/>
  <c r="G24" i="3" s="1"/>
  <c r="B26" i="3" l="1"/>
  <c r="D25" i="3"/>
  <c r="E25" i="3" s="1"/>
  <c r="F25" i="3" s="1"/>
  <c r="G25" i="3" s="1"/>
  <c r="D26" i="3" l="1"/>
  <c r="E26" i="3" s="1"/>
  <c r="F26" i="3" s="1"/>
  <c r="G26" i="3" s="1"/>
  <c r="B27" i="3"/>
  <c r="B28" i="3" l="1"/>
  <c r="D27" i="3"/>
  <c r="E27" i="3" s="1"/>
  <c r="F27" i="3" s="1"/>
  <c r="G27" i="3" s="1"/>
  <c r="B29" i="3" l="1"/>
  <c r="D28" i="3"/>
  <c r="E28" i="3" s="1"/>
  <c r="F28" i="3" s="1"/>
  <c r="G28" i="3" s="1"/>
  <c r="D29" i="3" l="1"/>
  <c r="E29" i="3" s="1"/>
  <c r="F29" i="3" s="1"/>
  <c r="G29" i="3" s="1"/>
  <c r="B30" i="3"/>
  <c r="D30" i="3" l="1"/>
  <c r="E30" i="3" s="1"/>
  <c r="F30" i="3" s="1"/>
  <c r="G30" i="3" s="1"/>
  <c r="B31" i="3"/>
  <c r="D31" i="3" l="1"/>
  <c r="E31" i="3" s="1"/>
  <c r="F31" i="3" s="1"/>
  <c r="G31" i="3" s="1"/>
  <c r="B32" i="3"/>
  <c r="B33" i="3" l="1"/>
  <c r="D32" i="3"/>
  <c r="E32" i="3" s="1"/>
  <c r="F32" i="3" s="1"/>
  <c r="G32" i="3" s="1"/>
  <c r="B34" i="3" l="1"/>
  <c r="D33" i="3"/>
  <c r="E33" i="3" s="1"/>
  <c r="F33" i="3" s="1"/>
  <c r="G33" i="3" s="1"/>
  <c r="D34" i="3" l="1"/>
  <c r="E34" i="3" s="1"/>
  <c r="F34" i="3" s="1"/>
  <c r="G34" i="3" s="1"/>
  <c r="B35" i="3"/>
  <c r="B36" i="3" l="1"/>
  <c r="D35" i="3"/>
  <c r="E35" i="3" s="1"/>
  <c r="F35" i="3" s="1"/>
  <c r="G35" i="3" s="1"/>
  <c r="B37" i="3" l="1"/>
  <c r="D36" i="3"/>
  <c r="E36" i="3" s="1"/>
  <c r="F36" i="3" s="1"/>
  <c r="G36" i="3" s="1"/>
  <c r="D37" i="3" l="1"/>
  <c r="E37" i="3" s="1"/>
  <c r="F37" i="3" s="1"/>
  <c r="G37" i="3" s="1"/>
  <c r="B38" i="3"/>
  <c r="D38" i="3" l="1"/>
  <c r="E38" i="3" s="1"/>
  <c r="F38" i="3" s="1"/>
  <c r="G38" i="3" s="1"/>
  <c r="B39" i="3"/>
  <c r="D39" i="3" l="1"/>
  <c r="E39" i="3" s="1"/>
  <c r="F39" i="3" s="1"/>
  <c r="G39" i="3" s="1"/>
  <c r="B40" i="3"/>
  <c r="B41" i="3" l="1"/>
  <c r="D40" i="3"/>
  <c r="E40" i="3" s="1"/>
  <c r="F40" i="3" s="1"/>
  <c r="G40" i="3" s="1"/>
  <c r="B42" i="3" l="1"/>
  <c r="D41" i="3"/>
  <c r="E41" i="3" s="1"/>
  <c r="F41" i="3" s="1"/>
  <c r="G41" i="3" s="1"/>
  <c r="D42" i="3" l="1"/>
  <c r="E42" i="3" s="1"/>
  <c r="F42" i="3" s="1"/>
  <c r="G42" i="3" s="1"/>
  <c r="B43" i="3"/>
  <c r="D43" i="3" l="1"/>
  <c r="E43" i="3" s="1"/>
  <c r="F43" i="3" s="1"/>
  <c r="G43" i="3" s="1"/>
  <c r="B44" i="3"/>
  <c r="D44" i="3" l="1"/>
  <c r="E44" i="3" s="1"/>
  <c r="F44" i="3" s="1"/>
  <c r="G44" i="3" s="1"/>
  <c r="B45" i="3"/>
  <c r="D45" i="3" l="1"/>
  <c r="E45" i="3" s="1"/>
  <c r="F45" i="3" s="1"/>
  <c r="G45" i="3" s="1"/>
</calcChain>
</file>

<file path=xl/sharedStrings.xml><?xml version="1.0" encoding="utf-8"?>
<sst xmlns="http://schemas.openxmlformats.org/spreadsheetml/2006/main" count="34" uniqueCount="29">
  <si>
    <t>Estate Growth Rate:</t>
  </si>
  <si>
    <t>Exemption Growth Rate</t>
  </si>
  <si>
    <t>Estate Value</t>
  </si>
  <si>
    <t>Excess Subject to Taxes</t>
  </si>
  <si>
    <t>Gift/Estate Tax Rate:</t>
  </si>
  <si>
    <t>Tax on Excess</t>
  </si>
  <si>
    <t>Tax Savings to Planning Cost</t>
  </si>
  <si>
    <t>Owner's Basis</t>
  </si>
  <si>
    <t>Capital Gain</t>
  </si>
  <si>
    <t>Tax on Gain</t>
  </si>
  <si>
    <t xml:space="preserve">Tax Savings </t>
  </si>
  <si>
    <t>Gains Tax Mitigated through Advanced Planning:</t>
  </si>
  <si>
    <t>r</t>
  </si>
  <si>
    <t>Year</t>
  </si>
  <si>
    <t>Business Value or Property Growth Rate</t>
  </si>
  <si>
    <t>Business or Property Value</t>
  </si>
  <si>
    <t>Breakeven on Tax Savings to Planning Costs:</t>
  </si>
  <si>
    <t>ASSUMPTIONS</t>
  </si>
  <si>
    <t>= Change Assumption</t>
  </si>
  <si>
    <t>Federal Gift/Estate Tax Exemption Value</t>
  </si>
  <si>
    <t>Total Planning/Execution  Cost Estimate:</t>
  </si>
  <si>
    <t>Initial Estate Value:</t>
  </si>
  <si>
    <t>Calculated Planning Cost:</t>
  </si>
  <si>
    <t>Married (M) of Single (S):</t>
  </si>
  <si>
    <t>M</t>
  </si>
  <si>
    <t>Individual Gift/Estate Tax Esimption:</t>
  </si>
  <si>
    <t>Business or Property Value:</t>
  </si>
  <si>
    <t>Federal/State Blended Captial Gains Tax Rate:</t>
  </si>
  <si>
    <t>Planning Costs &amp; Business/Property Appraisals: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</si>
</sst>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6" fontId="0" fillId="0" borderId="0" xfId="0" applyNumberFormat="1"/>
    <xf numFmtId="0" fontId="1" fillId="0" borderId="0" xfId="0" applyFont="1" applyAlignment="1">
      <alignment horizontal="center" wrapText="1"/>
    </xf>
    <xf numFmtId="0" fontId="0" fillId="2" borderId="1" xfId="0" applyFill="1" applyBorder="1"/>
    <xf numFmtId="0" fontId="0" fillId="2" borderId="2" xfId="0" applyFill="1" applyBorder="1"/>
    <xf numFmtId="0" fontId="0" fillId="2" borderId="2" xfId="0" applyFill="1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2" fillId="3" borderId="0" xfId="0" applyFont="1" applyFill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4" fillId="0" borderId="0" xfId="0" applyFont="1" applyAlignment="1">
      <alignment horizontal="centerContinuous" wrapText="1"/>
    </xf>
    <xf numFmtId="0" fontId="0" fillId="0" borderId="0" xfId="0" applyAlignment="1">
      <alignment horizontal="centerContinuous"/>
    </xf>
    <xf numFmtId="0" fontId="0" fillId="3" borderId="0" xfId="0" applyFill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3" fillId="3" borderId="0" xfId="0" applyFont="1" applyFill="1" applyAlignment="1">
      <alignment horizontal="centerContinuous"/>
    </xf>
    <xf numFmtId="2" fontId="1" fillId="2" borderId="0" xfId="0" applyNumberFormat="1" applyFont="1" applyFill="1" applyAlignment="1">
      <alignment horizontal="center"/>
    </xf>
    <xf numFmtId="0" fontId="0" fillId="4" borderId="9" xfId="0" applyFill="1" applyBorder="1"/>
    <xf numFmtId="0" fontId="0" fillId="0" borderId="0" xfId="0" quotePrefix="1"/>
    <xf numFmtId="6" fontId="0" fillId="0" borderId="0" xfId="0" applyNumberFormat="1" applyAlignment="1">
      <alignment horizontal="center"/>
    </xf>
    <xf numFmtId="164" fontId="0" fillId="5" borderId="0" xfId="1" applyNumberFormat="1" applyFont="1" applyFill="1" applyBorder="1"/>
    <xf numFmtId="0" fontId="3" fillId="3" borderId="0" xfId="0" applyFont="1" applyFill="1"/>
    <xf numFmtId="0" fontId="3" fillId="3" borderId="0" xfId="0" applyFont="1" applyFill="1" applyAlignment="1">
      <alignment horizontal="right"/>
    </xf>
    <xf numFmtId="9" fontId="0" fillId="4" borderId="9" xfId="0" applyNumberFormat="1" applyFill="1" applyBorder="1" applyAlignment="1">
      <alignment horizontal="center"/>
    </xf>
    <xf numFmtId="10" fontId="0" fillId="4" borderId="9" xfId="0" applyNumberFormat="1" applyFill="1" applyBorder="1" applyAlignment="1">
      <alignment horizontal="center"/>
    </xf>
    <xf numFmtId="6" fontId="3" fillId="3" borderId="0" xfId="0" applyNumberFormat="1" applyFont="1" applyFill="1" applyAlignment="1">
      <alignment horizontal="center"/>
    </xf>
    <xf numFmtId="6" fontId="0" fillId="4" borderId="9" xfId="0" applyNumberFormat="1" applyFill="1" applyBorder="1" applyAlignment="1">
      <alignment horizontal="center"/>
    </xf>
    <xf numFmtId="9" fontId="0" fillId="0" borderId="0" xfId="0" applyNumberFormat="1" applyAlignment="1">
      <alignment horizontal="center"/>
    </xf>
    <xf numFmtId="6" fontId="1" fillId="2" borderId="3" xfId="0" applyNumberFormat="1" applyFont="1" applyFill="1" applyBorder="1" applyAlignment="1">
      <alignment horizontal="center"/>
    </xf>
    <xf numFmtId="6" fontId="0" fillId="4" borderId="0" xfId="0" applyNumberForma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480060</xdr:colOff>
      <xdr:row>12</xdr:row>
      <xdr:rowOff>175260</xdr:rowOff>
    </xdr:from>
    <xdr:to>
      <xdr:col>11</xdr:col>
      <xdr:colOff>601980</xdr:colOff>
      <xdr:row>22</xdr:row>
      <xdr:rowOff>38100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5013041-EBE3-42BF-8A24-E3D34B2E903E}"/>
            </a:ext>
          </a:extLst>
        </xdr:cNvPr>
        <xdr:cNvSpPr txBox="1"/>
      </xdr:nvSpPr>
      <xdr:spPr>
        <a:xfrm>
          <a:off x="5440680" y="1965960"/>
          <a:ext cx="3169920" cy="242316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Legacy Planning Benefits</a:t>
          </a:r>
          <a:r>
            <a:rPr lang="en-US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ctr"/>
          <a:r>
            <a:rPr lang="en-US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Beyond ROI</a:t>
          </a:r>
        </a:p>
        <a:p>
          <a:pPr algn="ctr"/>
          <a:endParaRPr lang="en-US" sz="4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Create a multi-generational legacy plan</a:t>
          </a:r>
        </a:p>
        <a:p>
          <a:pPr algn="l"/>
          <a:r>
            <a:rPr lang="en-US" sz="1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  Mitigate your income &amp; estate taxes</a:t>
          </a:r>
        </a:p>
        <a:p>
          <a:pPr algn="l"/>
          <a:r>
            <a:rPr lang="en-US" sz="1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  Utilize today’s $27.98 M federal estate tax exemption (married)</a:t>
          </a:r>
        </a:p>
        <a:p>
          <a:pPr algn="l"/>
          <a:r>
            <a:rPr lang="en-US" sz="1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  Protect assets against creditors and litigants</a:t>
          </a:r>
        </a:p>
        <a:p>
          <a:pPr algn="l"/>
          <a:endParaRPr lang="en-US" sz="1100"/>
        </a:p>
      </xdr:txBody>
    </xdr:sp>
    <xdr:clientData/>
  </xdr:twoCellAnchor>
  <xdr:twoCellAnchor>
    <xdr:from>
      <xdr:col>0</xdr:col>
      <xdr:colOff>358140</xdr:colOff>
      <xdr:row>0</xdr:row>
      <xdr:rowOff>106680</xdr:rowOff>
    </xdr:from>
    <xdr:to>
      <xdr:col>5</xdr:col>
      <xdr:colOff>426720</xdr:colOff>
      <xdr:row>1</xdr:row>
      <xdr:rowOff>137160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13B7672-5FDD-4D6E-BF17-FA15C906E99D}"/>
            </a:ext>
          </a:extLst>
        </xdr:cNvPr>
        <xdr:cNvSpPr txBox="1"/>
      </xdr:nvSpPr>
      <xdr:spPr>
        <a:xfrm>
          <a:off x="358140" y="106680"/>
          <a:ext cx="4419600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PLANNING DOLLARS ROI FOR                                                             SAVING ON ESTATE TAXES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281940</xdr:colOff>
      <xdr:row>12</xdr:row>
      <xdr:rowOff>175260</xdr:rowOff>
    </xdr:from>
    <xdr:to>
      <xdr:col>12</xdr:col>
      <xdr:colOff>297180</xdr:colOff>
      <xdr:row>24</xdr:row>
      <xdr:rowOff>38100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40ADCC1-EDD8-0DF6-50B8-273FF9884ECB}"/>
            </a:ext>
          </a:extLst>
        </xdr:cNvPr>
        <xdr:cNvSpPr txBox="1"/>
      </xdr:nvSpPr>
      <xdr:spPr>
        <a:xfrm>
          <a:off x="6149340" y="2484120"/>
          <a:ext cx="3169920" cy="242316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Legacy Planning Benefits</a:t>
          </a:r>
          <a:r>
            <a:rPr lang="en-US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ctr"/>
          <a:r>
            <a:rPr lang="en-US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Beyond ROI</a:t>
          </a:r>
        </a:p>
        <a:p>
          <a:pPr algn="ctr"/>
          <a:endParaRPr lang="en-US" sz="4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Create a multi-generational legacy plan</a:t>
          </a:r>
        </a:p>
        <a:p>
          <a:pPr algn="l"/>
          <a:r>
            <a:rPr lang="en-US" sz="1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  Mitigate your income &amp; estate taxes</a:t>
          </a:r>
        </a:p>
        <a:p>
          <a:pPr algn="l"/>
          <a:r>
            <a:rPr lang="en-US" sz="1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  Utilize today’s $27.98</a:t>
          </a:r>
          <a:r>
            <a:rPr lang="en-US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 federal estate tax exemption (married)</a:t>
          </a:r>
        </a:p>
        <a:p>
          <a:pPr algn="l"/>
          <a:r>
            <a:rPr lang="en-US" sz="1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  Protect assets against creditors and litigants</a:t>
          </a:r>
        </a:p>
        <a:p>
          <a:pPr algn="l"/>
          <a:endParaRPr lang="en-US" sz="1100"/>
        </a:p>
      </xdr:txBody>
    </xdr:sp>
    <xdr:clientData/>
  </xdr:twoCellAnchor>
  <xdr:twoCellAnchor>
    <xdr:from>
      <xdr:col>1</xdr:col>
      <xdr:colOff>342900</xdr:colOff>
      <xdr:row>0</xdr:row>
      <xdr:rowOff>121920</xdr:rowOff>
    </xdr:from>
    <xdr:to>
      <xdr:col>6</xdr:col>
      <xdr:colOff>304800</xdr:colOff>
      <xdr:row>1</xdr:row>
      <xdr:rowOff>60960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DB70C4A-897A-8B0B-E7D3-86455A182022}"/>
            </a:ext>
          </a:extLst>
        </xdr:cNvPr>
        <xdr:cNvSpPr txBox="1"/>
      </xdr:nvSpPr>
      <xdr:spPr>
        <a:xfrm>
          <a:off x="952500" y="121920"/>
          <a:ext cx="4419600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PLANNING DOLLARS ROI FOR SELLING                              YOUR BUSINESS OR PROPERTY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F7037-D693-4C99-8AD9-3237C0AC4631}">
  <dimension ref="A1:G55"/>
  <sheetViews>
    <sheetView workbookViewId="0">
      <selection activeCell="D6" sqref="D6"/>
    </sheetView>
  </sheetViews>
  <sheetFormatPr defaultRowHeight="14.4" x14ac:dyDescent="0.3"/>
  <cols>
    <col min="2" max="2" width="14.21875" customWidth="1"/>
    <col min="3" max="3" width="12.5546875" customWidth="1"/>
    <col min="4" max="4" width="14.21875" customWidth="1"/>
    <col min="5" max="5" width="13.5546875" customWidth="1"/>
    <col min="6" max="6" width="10.6640625" customWidth="1"/>
  </cols>
  <sheetData>
    <row r="1" spans="1:7" ht="54.6" customHeight="1" x14ac:dyDescent="0.5">
      <c r="A1" s="15"/>
      <c r="B1" s="16"/>
      <c r="C1" s="16"/>
      <c r="D1" s="16"/>
      <c r="E1" s="16"/>
      <c r="F1" s="16"/>
      <c r="G1" s="16"/>
    </row>
    <row r="3" spans="1:7" x14ac:dyDescent="0.3">
      <c r="C3" s="18" t="s">
        <v>17</v>
      </c>
      <c r="D3" s="19"/>
      <c r="F3" s="21"/>
      <c r="G3" s="22" t="s">
        <v>18</v>
      </c>
    </row>
    <row r="4" spans="1:7" x14ac:dyDescent="0.3">
      <c r="C4" s="2" t="s">
        <v>0</v>
      </c>
      <c r="D4" s="27">
        <v>7.0000000000000007E-2</v>
      </c>
    </row>
    <row r="5" spans="1:7" x14ac:dyDescent="0.3">
      <c r="C5" s="2" t="s">
        <v>23</v>
      </c>
      <c r="D5" s="27" t="s">
        <v>24</v>
      </c>
    </row>
    <row r="6" spans="1:7" x14ac:dyDescent="0.3">
      <c r="C6" s="2" t="s">
        <v>25</v>
      </c>
      <c r="D6" s="30">
        <v>13990000</v>
      </c>
    </row>
    <row r="7" spans="1:7" x14ac:dyDescent="0.3">
      <c r="C7" s="2" t="s">
        <v>1</v>
      </c>
      <c r="D7" s="27">
        <v>0.03</v>
      </c>
    </row>
    <row r="8" spans="1:7" x14ac:dyDescent="0.3">
      <c r="C8" s="2" t="s">
        <v>4</v>
      </c>
      <c r="D8" s="27">
        <v>0.4</v>
      </c>
    </row>
    <row r="9" spans="1:7" x14ac:dyDescent="0.3">
      <c r="C9" s="2" t="s">
        <v>20</v>
      </c>
      <c r="D9" s="28">
        <v>3.0000000000000001E-3</v>
      </c>
    </row>
    <row r="10" spans="1:7" x14ac:dyDescent="0.3">
      <c r="C10" s="2" t="s">
        <v>21</v>
      </c>
      <c r="D10" s="30">
        <v>30000000</v>
      </c>
    </row>
    <row r="11" spans="1:7" x14ac:dyDescent="0.3">
      <c r="C11" s="2"/>
      <c r="D11" s="24"/>
    </row>
    <row r="12" spans="1:7" x14ac:dyDescent="0.3">
      <c r="B12" s="25"/>
      <c r="C12" s="26" t="s">
        <v>22</v>
      </c>
      <c r="D12" s="29">
        <f>$D$9*$D$10</f>
        <v>90000</v>
      </c>
    </row>
    <row r="13" spans="1:7" x14ac:dyDescent="0.3">
      <c r="C13" s="2"/>
      <c r="D13" s="3"/>
    </row>
    <row r="14" spans="1:7" s="4" customFormat="1" ht="72" x14ac:dyDescent="0.3">
      <c r="A14" s="13" t="s">
        <v>13</v>
      </c>
      <c r="B14" s="14" t="s">
        <v>2</v>
      </c>
      <c r="C14" s="14" t="s">
        <v>19</v>
      </c>
      <c r="D14" s="14" t="s">
        <v>3</v>
      </c>
      <c r="E14" s="14" t="s">
        <v>5</v>
      </c>
      <c r="F14" s="14" t="s">
        <v>6</v>
      </c>
      <c r="G14"/>
    </row>
    <row r="15" spans="1:7" x14ac:dyDescent="0.3">
      <c r="A15" s="1">
        <v>0</v>
      </c>
      <c r="B15" s="3">
        <f>D10</f>
        <v>30000000</v>
      </c>
      <c r="C15" s="3">
        <f>IF($D$5="M",2*$D$6,$D$6)</f>
        <v>27980000</v>
      </c>
      <c r="D15" s="23">
        <f>IF(B15&gt;C15,(B15-C15),0)</f>
        <v>2020000</v>
      </c>
      <c r="E15" s="23">
        <f>D15*$D$8</f>
        <v>808000</v>
      </c>
      <c r="F15" s="20">
        <f>E15/$D$12</f>
        <v>8.9777777777777779</v>
      </c>
    </row>
    <row r="16" spans="1:7" x14ac:dyDescent="0.3">
      <c r="A16" s="1">
        <v>1</v>
      </c>
      <c r="B16" s="3">
        <f t="shared" ref="B16:B55" si="0">B15*(1+$D$4)</f>
        <v>32100000.000000004</v>
      </c>
      <c r="C16" s="3">
        <f>C15*(1+$D$7)</f>
        <v>28819400</v>
      </c>
      <c r="D16" s="23">
        <f t="shared" ref="D16:D55" si="1">IF(B16&gt;C16,(B16-C16),0)</f>
        <v>3280600.0000000037</v>
      </c>
      <c r="E16" s="23">
        <f t="shared" ref="E16:E55" si="2">D16*$D$8</f>
        <v>1312240.0000000016</v>
      </c>
      <c r="F16" s="20">
        <f t="shared" ref="F16:F55" si="3">E16/$D$12</f>
        <v>14.580444444444463</v>
      </c>
    </row>
    <row r="17" spans="1:6" x14ac:dyDescent="0.3">
      <c r="A17" s="1">
        <v>2</v>
      </c>
      <c r="B17" s="3">
        <f t="shared" si="0"/>
        <v>34347000.000000007</v>
      </c>
      <c r="C17" s="3">
        <f>C16*(1+$D$7)</f>
        <v>29683982</v>
      </c>
      <c r="D17" s="23">
        <f t="shared" si="1"/>
        <v>4663018.0000000075</v>
      </c>
      <c r="E17" s="23">
        <f t="shared" si="2"/>
        <v>1865207.200000003</v>
      </c>
      <c r="F17" s="20">
        <f t="shared" si="3"/>
        <v>20.724524444444477</v>
      </c>
    </row>
    <row r="18" spans="1:6" x14ac:dyDescent="0.3">
      <c r="A18" s="1">
        <v>3</v>
      </c>
      <c r="B18" s="3">
        <f t="shared" si="0"/>
        <v>36751290.000000007</v>
      </c>
      <c r="C18" s="3">
        <f t="shared" ref="C18:C55" si="4">C17*(1+$D$7)</f>
        <v>30574501.460000001</v>
      </c>
      <c r="D18" s="23">
        <f t="shared" si="1"/>
        <v>6176788.5400000066</v>
      </c>
      <c r="E18" s="23">
        <f t="shared" si="2"/>
        <v>2470715.4160000025</v>
      </c>
      <c r="F18" s="20">
        <f t="shared" si="3"/>
        <v>27.45239351111114</v>
      </c>
    </row>
    <row r="19" spans="1:6" x14ac:dyDescent="0.3">
      <c r="A19" s="1">
        <v>4</v>
      </c>
      <c r="B19" s="3">
        <f t="shared" si="0"/>
        <v>39323880.300000012</v>
      </c>
      <c r="C19" s="3">
        <f t="shared" si="4"/>
        <v>31491736.503800001</v>
      </c>
      <c r="D19" s="23">
        <f t="shared" si="1"/>
        <v>7832143.7962000109</v>
      </c>
      <c r="E19" s="23">
        <f t="shared" si="2"/>
        <v>3132857.5184800047</v>
      </c>
      <c r="F19" s="20">
        <f t="shared" si="3"/>
        <v>34.809527983111167</v>
      </c>
    </row>
    <row r="20" spans="1:6" x14ac:dyDescent="0.3">
      <c r="A20" s="1">
        <v>5</v>
      </c>
      <c r="B20" s="3">
        <f t="shared" si="0"/>
        <v>42076551.921000019</v>
      </c>
      <c r="C20" s="3">
        <f t="shared" si="4"/>
        <v>32436488.598914001</v>
      </c>
      <c r="D20" s="23">
        <f t="shared" si="1"/>
        <v>9640063.3220860176</v>
      </c>
      <c r="E20" s="23">
        <f t="shared" si="2"/>
        <v>3856025.328834407</v>
      </c>
      <c r="F20" s="20">
        <f t="shared" si="3"/>
        <v>42.844725875937854</v>
      </c>
    </row>
    <row r="21" spans="1:6" x14ac:dyDescent="0.3">
      <c r="A21" s="1">
        <v>6</v>
      </c>
      <c r="B21" s="3">
        <f t="shared" si="0"/>
        <v>45021910.55547002</v>
      </c>
      <c r="C21" s="3">
        <f t="shared" si="4"/>
        <v>33409583.256881423</v>
      </c>
      <c r="D21" s="23">
        <f t="shared" si="1"/>
        <v>11612327.298588596</v>
      </c>
      <c r="E21" s="23">
        <f t="shared" si="2"/>
        <v>4644930.9194354387</v>
      </c>
      <c r="F21" s="20">
        <f t="shared" si="3"/>
        <v>51.610343549282653</v>
      </c>
    </row>
    <row r="22" spans="1:6" x14ac:dyDescent="0.3">
      <c r="A22" s="1">
        <v>7</v>
      </c>
      <c r="B22" s="3">
        <f t="shared" si="0"/>
        <v>48173444.294352926</v>
      </c>
      <c r="C22" s="3">
        <f t="shared" si="4"/>
        <v>34411870.754587866</v>
      </c>
      <c r="D22" s="23">
        <f t="shared" si="1"/>
        <v>13761573.53976506</v>
      </c>
      <c r="E22" s="23">
        <f t="shared" si="2"/>
        <v>5504629.4159060242</v>
      </c>
      <c r="F22" s="20">
        <f t="shared" si="3"/>
        <v>61.162549065622493</v>
      </c>
    </row>
    <row r="23" spans="1:6" x14ac:dyDescent="0.3">
      <c r="A23" s="1">
        <v>8</v>
      </c>
      <c r="B23" s="3">
        <f t="shared" si="0"/>
        <v>51545585.394957632</v>
      </c>
      <c r="C23" s="3">
        <f t="shared" si="4"/>
        <v>35444226.877225503</v>
      </c>
      <c r="D23" s="23">
        <f t="shared" si="1"/>
        <v>16101358.517732129</v>
      </c>
      <c r="E23" s="23">
        <f t="shared" si="2"/>
        <v>6440543.4070928516</v>
      </c>
      <c r="F23" s="20">
        <f t="shared" si="3"/>
        <v>71.561593412142798</v>
      </c>
    </row>
    <row r="24" spans="1:6" x14ac:dyDescent="0.3">
      <c r="A24" s="1">
        <v>9</v>
      </c>
      <c r="B24" s="3">
        <f t="shared" si="0"/>
        <v>55153776.372604668</v>
      </c>
      <c r="C24" s="3">
        <f t="shared" si="4"/>
        <v>36507553.683542266</v>
      </c>
      <c r="D24" s="23">
        <f t="shared" si="1"/>
        <v>18646222.689062402</v>
      </c>
      <c r="E24" s="23">
        <f t="shared" si="2"/>
        <v>7458489.0756249614</v>
      </c>
      <c r="F24" s="20">
        <f t="shared" si="3"/>
        <v>82.872100840277355</v>
      </c>
    </row>
    <row r="25" spans="1:6" x14ac:dyDescent="0.3">
      <c r="A25" s="1">
        <v>10</v>
      </c>
      <c r="B25" s="3">
        <f t="shared" si="0"/>
        <v>59014540.718686998</v>
      </c>
      <c r="C25" s="3">
        <f t="shared" si="4"/>
        <v>37602780.294048533</v>
      </c>
      <c r="D25" s="23">
        <f t="shared" si="1"/>
        <v>21411760.424638465</v>
      </c>
      <c r="E25" s="23">
        <f t="shared" si="2"/>
        <v>8564704.169855386</v>
      </c>
      <c r="F25" s="20">
        <f t="shared" si="3"/>
        <v>95.16337966505985</v>
      </c>
    </row>
    <row r="26" spans="1:6" x14ac:dyDescent="0.3">
      <c r="A26" s="1">
        <v>11</v>
      </c>
      <c r="B26" s="3">
        <f t="shared" si="0"/>
        <v>63145558.568995088</v>
      </c>
      <c r="C26" s="3">
        <f t="shared" si="4"/>
        <v>38730863.702869989</v>
      </c>
      <c r="D26" s="23">
        <f t="shared" si="1"/>
        <v>24414694.866125099</v>
      </c>
      <c r="E26" s="23">
        <f t="shared" si="2"/>
        <v>9765877.9464500397</v>
      </c>
      <c r="F26" s="20">
        <f t="shared" si="3"/>
        <v>108.50975496055599</v>
      </c>
    </row>
    <row r="27" spans="1:6" x14ac:dyDescent="0.3">
      <c r="A27" s="1">
        <v>12</v>
      </c>
      <c r="B27" s="3">
        <f t="shared" si="0"/>
        <v>67565747.668824747</v>
      </c>
      <c r="C27" s="3">
        <f t="shared" si="4"/>
        <v>39892789.613956086</v>
      </c>
      <c r="D27" s="23">
        <f t="shared" si="1"/>
        <v>27672958.054868661</v>
      </c>
      <c r="E27" s="23">
        <f t="shared" si="2"/>
        <v>11069183.221947465</v>
      </c>
      <c r="F27" s="20">
        <f t="shared" si="3"/>
        <v>122.99092468830517</v>
      </c>
    </row>
    <row r="28" spans="1:6" x14ac:dyDescent="0.3">
      <c r="A28" s="1">
        <v>13</v>
      </c>
      <c r="B28" s="3">
        <f t="shared" si="0"/>
        <v>72295350.005642489</v>
      </c>
      <c r="C28" s="3">
        <f t="shared" si="4"/>
        <v>41089573.302374773</v>
      </c>
      <c r="D28" s="23">
        <f t="shared" si="1"/>
        <v>31205776.703267716</v>
      </c>
      <c r="E28" s="23">
        <f t="shared" si="2"/>
        <v>12482310.681307087</v>
      </c>
      <c r="F28" s="20">
        <f t="shared" si="3"/>
        <v>138.69234090341209</v>
      </c>
    </row>
    <row r="29" spans="1:6" x14ac:dyDescent="0.3">
      <c r="A29" s="1">
        <v>14</v>
      </c>
      <c r="B29" s="3">
        <f t="shared" si="0"/>
        <v>77356024.506037474</v>
      </c>
      <c r="C29" s="3">
        <f t="shared" si="4"/>
        <v>42322260.501446016</v>
      </c>
      <c r="D29" s="23">
        <f t="shared" si="1"/>
        <v>35033764.004591458</v>
      </c>
      <c r="E29" s="23">
        <f t="shared" si="2"/>
        <v>14013505.601836585</v>
      </c>
      <c r="F29" s="20">
        <f t="shared" si="3"/>
        <v>155.70561779818428</v>
      </c>
    </row>
    <row r="30" spans="1:6" x14ac:dyDescent="0.3">
      <c r="A30" s="1">
        <v>15</v>
      </c>
      <c r="B30" s="3">
        <f t="shared" si="0"/>
        <v>82770946.221460104</v>
      </c>
      <c r="C30" s="3">
        <f t="shared" si="4"/>
        <v>43591928.316489398</v>
      </c>
      <c r="D30" s="23">
        <f t="shared" si="1"/>
        <v>39179017.904970706</v>
      </c>
      <c r="E30" s="23">
        <f t="shared" si="2"/>
        <v>15671607.161988283</v>
      </c>
      <c r="F30" s="20">
        <f t="shared" si="3"/>
        <v>174.12896846653646</v>
      </c>
    </row>
    <row r="31" spans="1:6" x14ac:dyDescent="0.3">
      <c r="A31" s="1">
        <v>16</v>
      </c>
      <c r="B31" s="3">
        <f t="shared" si="0"/>
        <v>88564912.456962317</v>
      </c>
      <c r="C31" s="3">
        <f t="shared" si="4"/>
        <v>44899686.165984079</v>
      </c>
      <c r="D31" s="23">
        <f t="shared" si="1"/>
        <v>43665226.290978238</v>
      </c>
      <c r="E31" s="23">
        <f t="shared" si="2"/>
        <v>17466090.516391296</v>
      </c>
      <c r="F31" s="20">
        <f t="shared" si="3"/>
        <v>194.06767240434775</v>
      </c>
    </row>
    <row r="32" spans="1:6" x14ac:dyDescent="0.3">
      <c r="A32" s="1">
        <v>17</v>
      </c>
      <c r="B32" s="3">
        <f t="shared" si="0"/>
        <v>94764456.32894969</v>
      </c>
      <c r="C32" s="3">
        <f t="shared" si="4"/>
        <v>46246676.750963606</v>
      </c>
      <c r="D32" s="23">
        <f t="shared" si="1"/>
        <v>48517779.577986084</v>
      </c>
      <c r="E32" s="23">
        <f t="shared" si="2"/>
        <v>19407111.831194434</v>
      </c>
      <c r="F32" s="20">
        <f t="shared" si="3"/>
        <v>215.63457590216038</v>
      </c>
    </row>
    <row r="33" spans="1:6" x14ac:dyDescent="0.3">
      <c r="A33" s="1">
        <v>18</v>
      </c>
      <c r="B33" s="3">
        <f t="shared" si="0"/>
        <v>101397968.27197617</v>
      </c>
      <c r="C33" s="3">
        <f t="shared" si="4"/>
        <v>47634077.053492516</v>
      </c>
      <c r="D33" s="23">
        <f t="shared" si="1"/>
        <v>53763891.218483657</v>
      </c>
      <c r="E33" s="23">
        <f t="shared" si="2"/>
        <v>21505556.487393465</v>
      </c>
      <c r="F33" s="20">
        <f t="shared" si="3"/>
        <v>238.95062763770517</v>
      </c>
    </row>
    <row r="34" spans="1:6" x14ac:dyDescent="0.3">
      <c r="A34" s="1">
        <v>19</v>
      </c>
      <c r="B34" s="3">
        <f t="shared" si="0"/>
        <v>108495826.05101451</v>
      </c>
      <c r="C34" s="3">
        <f t="shared" si="4"/>
        <v>49063099.365097292</v>
      </c>
      <c r="D34" s="23">
        <f t="shared" si="1"/>
        <v>59432726.685917221</v>
      </c>
      <c r="E34" s="23">
        <f t="shared" si="2"/>
        <v>23773090.674366891</v>
      </c>
      <c r="F34" s="20">
        <f t="shared" si="3"/>
        <v>264.14545193740992</v>
      </c>
    </row>
    <row r="35" spans="1:6" x14ac:dyDescent="0.3">
      <c r="A35" s="1">
        <v>20</v>
      </c>
      <c r="B35" s="3">
        <f t="shared" si="0"/>
        <v>116090533.87458554</v>
      </c>
      <c r="C35" s="3">
        <f t="shared" si="4"/>
        <v>50534992.34605021</v>
      </c>
      <c r="D35" s="23">
        <f t="shared" si="1"/>
        <v>65555541.528535329</v>
      </c>
      <c r="E35" s="23">
        <f t="shared" si="2"/>
        <v>26222216.611414135</v>
      </c>
      <c r="F35" s="20">
        <f t="shared" si="3"/>
        <v>291.35796234904592</v>
      </c>
    </row>
    <row r="36" spans="1:6" x14ac:dyDescent="0.3">
      <c r="A36" s="1">
        <v>21</v>
      </c>
      <c r="B36" s="3">
        <f t="shared" si="0"/>
        <v>124216871.24580653</v>
      </c>
      <c r="C36" s="3">
        <f t="shared" si="4"/>
        <v>52051042.116431721</v>
      </c>
      <c r="D36" s="23">
        <f t="shared" si="1"/>
        <v>72165829.129374802</v>
      </c>
      <c r="E36" s="23">
        <f t="shared" si="2"/>
        <v>28866331.651749924</v>
      </c>
      <c r="F36" s="20">
        <f t="shared" si="3"/>
        <v>320.73701835277694</v>
      </c>
    </row>
    <row r="37" spans="1:6" x14ac:dyDescent="0.3">
      <c r="A37" s="1">
        <v>22</v>
      </c>
      <c r="B37" s="3">
        <f t="shared" si="0"/>
        <v>132912052.23301299</v>
      </c>
      <c r="C37" s="3">
        <f t="shared" si="4"/>
        <v>53612573.37992467</v>
      </c>
      <c r="D37" s="23">
        <f t="shared" si="1"/>
        <v>79299478.853088319</v>
      </c>
      <c r="E37" s="23">
        <f t="shared" si="2"/>
        <v>31719791.541235328</v>
      </c>
      <c r="F37" s="20">
        <f t="shared" si="3"/>
        <v>352.44212823594808</v>
      </c>
    </row>
    <row r="38" spans="1:6" x14ac:dyDescent="0.3">
      <c r="A38" s="1">
        <v>23</v>
      </c>
      <c r="B38" s="3">
        <f t="shared" si="0"/>
        <v>142215895.88932392</v>
      </c>
      <c r="C38" s="3">
        <f t="shared" si="4"/>
        <v>55220950.581322409</v>
      </c>
      <c r="D38" s="23">
        <f t="shared" si="1"/>
        <v>86994945.308001518</v>
      </c>
      <c r="E38" s="23">
        <f t="shared" si="2"/>
        <v>34797978.12320061</v>
      </c>
      <c r="F38" s="20">
        <f t="shared" si="3"/>
        <v>386.64420136889566</v>
      </c>
    </row>
    <row r="39" spans="1:6" x14ac:dyDescent="0.3">
      <c r="A39" s="1">
        <v>24</v>
      </c>
      <c r="B39" s="3">
        <f t="shared" si="0"/>
        <v>152171008.6015766</v>
      </c>
      <c r="C39" s="3">
        <f t="shared" si="4"/>
        <v>56877579.09876208</v>
      </c>
      <c r="D39" s="23">
        <f t="shared" si="1"/>
        <v>95293429.502814516</v>
      </c>
      <c r="E39" s="23">
        <f t="shared" si="2"/>
        <v>38117371.80112581</v>
      </c>
      <c r="F39" s="20">
        <f t="shared" si="3"/>
        <v>423.52635334584232</v>
      </c>
    </row>
    <row r="40" spans="1:6" x14ac:dyDescent="0.3">
      <c r="A40" s="1">
        <v>25</v>
      </c>
      <c r="B40" s="3">
        <f t="shared" si="0"/>
        <v>162822979.20368698</v>
      </c>
      <c r="C40" s="3">
        <f t="shared" si="4"/>
        <v>58583906.471724942</v>
      </c>
      <c r="D40" s="23">
        <f t="shared" si="1"/>
        <v>104239072.73196204</v>
      </c>
      <c r="E40" s="23">
        <f t="shared" si="2"/>
        <v>41695629.092784822</v>
      </c>
      <c r="F40" s="20">
        <f t="shared" si="3"/>
        <v>463.28476769760914</v>
      </c>
    </row>
    <row r="41" spans="1:6" x14ac:dyDescent="0.3">
      <c r="A41" s="1">
        <v>26</v>
      </c>
      <c r="B41" s="3">
        <f t="shared" si="0"/>
        <v>174220587.74794507</v>
      </c>
      <c r="C41" s="3">
        <f t="shared" si="4"/>
        <v>60341423.665876694</v>
      </c>
      <c r="D41" s="23">
        <f t="shared" si="1"/>
        <v>113879164.08206838</v>
      </c>
      <c r="E41" s="23">
        <f t="shared" si="2"/>
        <v>45551665.632827356</v>
      </c>
      <c r="F41" s="20">
        <f t="shared" si="3"/>
        <v>506.12961814252617</v>
      </c>
    </row>
    <row r="42" spans="1:6" x14ac:dyDescent="0.3">
      <c r="A42" s="1">
        <v>27</v>
      </c>
      <c r="B42" s="3">
        <f t="shared" si="0"/>
        <v>186416028.89030123</v>
      </c>
      <c r="C42" s="3">
        <f t="shared" si="4"/>
        <v>62151666.375852995</v>
      </c>
      <c r="D42" s="23">
        <f t="shared" si="1"/>
        <v>124264362.51444823</v>
      </c>
      <c r="E42" s="23">
        <f t="shared" si="2"/>
        <v>49705745.005779296</v>
      </c>
      <c r="F42" s="20">
        <f t="shared" si="3"/>
        <v>552.28605561976997</v>
      </c>
    </row>
    <row r="43" spans="1:6" x14ac:dyDescent="0.3">
      <c r="A43" s="1">
        <v>28</v>
      </c>
      <c r="B43" s="3">
        <f t="shared" si="0"/>
        <v>199465150.91262233</v>
      </c>
      <c r="C43" s="3">
        <f t="shared" si="4"/>
        <v>64016216.367128588</v>
      </c>
      <c r="D43" s="23">
        <f t="shared" si="1"/>
        <v>135448934.54549375</v>
      </c>
      <c r="E43" s="23">
        <f t="shared" si="2"/>
        <v>54179573.818197504</v>
      </c>
      <c r="F43" s="20">
        <f t="shared" si="3"/>
        <v>601.99526464663893</v>
      </c>
    </row>
    <row r="44" spans="1:6" x14ac:dyDescent="0.3">
      <c r="A44" s="1">
        <v>29</v>
      </c>
      <c r="B44" s="3">
        <f t="shared" si="0"/>
        <v>213427711.47650591</v>
      </c>
      <c r="C44" s="3">
        <f t="shared" si="4"/>
        <v>65936702.85814245</v>
      </c>
      <c r="D44" s="23">
        <f t="shared" si="1"/>
        <v>147491008.61836344</v>
      </c>
      <c r="E44" s="23">
        <f t="shared" si="2"/>
        <v>58996403.447345376</v>
      </c>
      <c r="F44" s="20">
        <f t="shared" si="3"/>
        <v>655.51559385939311</v>
      </c>
    </row>
    <row r="45" spans="1:6" x14ac:dyDescent="0.3">
      <c r="A45" s="1">
        <v>30</v>
      </c>
      <c r="B45" s="3">
        <f t="shared" si="0"/>
        <v>228367651.27986133</v>
      </c>
      <c r="C45" s="3">
        <f t="shared" si="4"/>
        <v>67914803.943886727</v>
      </c>
      <c r="D45" s="23">
        <f t="shared" si="1"/>
        <v>160452847.3359746</v>
      </c>
      <c r="E45" s="23">
        <f t="shared" si="2"/>
        <v>64181138.934389845</v>
      </c>
      <c r="F45" s="20">
        <f t="shared" si="3"/>
        <v>713.12376593766498</v>
      </c>
    </row>
    <row r="46" spans="1:6" x14ac:dyDescent="0.3">
      <c r="A46" s="1">
        <v>31</v>
      </c>
      <c r="B46" s="3">
        <f t="shared" si="0"/>
        <v>244353386.86945164</v>
      </c>
      <c r="C46" s="3">
        <f t="shared" si="4"/>
        <v>69952248.062203333</v>
      </c>
      <c r="D46" s="23">
        <f t="shared" si="1"/>
        <v>174401138.80724829</v>
      </c>
      <c r="E46" s="23">
        <f t="shared" si="2"/>
        <v>69760455.522899315</v>
      </c>
      <c r="F46" s="20">
        <f t="shared" si="3"/>
        <v>775.11617247665902</v>
      </c>
    </row>
    <row r="47" spans="1:6" x14ac:dyDescent="0.3">
      <c r="A47" s="1">
        <v>32</v>
      </c>
      <c r="B47" s="3">
        <f t="shared" si="0"/>
        <v>261458123.95031327</v>
      </c>
      <c r="C47" s="3">
        <f t="shared" si="4"/>
        <v>72050815.504069433</v>
      </c>
      <c r="D47" s="23">
        <f t="shared" si="1"/>
        <v>189407308.44624382</v>
      </c>
      <c r="E47" s="23">
        <f t="shared" si="2"/>
        <v>75762923.378497526</v>
      </c>
      <c r="F47" s="20">
        <f t="shared" si="3"/>
        <v>841.81025976108367</v>
      </c>
    </row>
    <row r="48" spans="1:6" x14ac:dyDescent="0.3">
      <c r="A48" s="1">
        <v>33</v>
      </c>
      <c r="B48" s="3">
        <f t="shared" si="0"/>
        <v>279760192.62683523</v>
      </c>
      <c r="C48" s="3">
        <f t="shared" si="4"/>
        <v>74212339.969191521</v>
      </c>
      <c r="D48" s="23">
        <f t="shared" si="1"/>
        <v>205547852.65764371</v>
      </c>
      <c r="E48" s="23">
        <f t="shared" si="2"/>
        <v>82219141.063057482</v>
      </c>
      <c r="F48" s="20">
        <f t="shared" si="3"/>
        <v>913.54601181174985</v>
      </c>
    </row>
    <row r="49" spans="1:6" x14ac:dyDescent="0.3">
      <c r="A49" s="1">
        <v>34</v>
      </c>
      <c r="B49" s="3">
        <f t="shared" si="0"/>
        <v>299343406.11071372</v>
      </c>
      <c r="C49" s="3">
        <f t="shared" si="4"/>
        <v>76438710.168267265</v>
      </c>
      <c r="D49" s="23">
        <f t="shared" si="1"/>
        <v>222904695.94244647</v>
      </c>
      <c r="E49" s="23">
        <f t="shared" si="2"/>
        <v>89161878.376978591</v>
      </c>
      <c r="F49" s="20">
        <f t="shared" si="3"/>
        <v>990.68753752198438</v>
      </c>
    </row>
    <row r="50" spans="1:6" x14ac:dyDescent="0.3">
      <c r="A50" s="1">
        <v>35</v>
      </c>
      <c r="B50" s="3">
        <f t="shared" si="0"/>
        <v>320297444.53846371</v>
      </c>
      <c r="C50" s="3">
        <f t="shared" si="4"/>
        <v>78731871.473315284</v>
      </c>
      <c r="D50" s="23">
        <f t="shared" si="1"/>
        <v>241565573.06514841</v>
      </c>
      <c r="E50" s="23">
        <f t="shared" si="2"/>
        <v>96626229.226059377</v>
      </c>
      <c r="F50" s="20">
        <f t="shared" si="3"/>
        <v>1073.6247691784374</v>
      </c>
    </row>
    <row r="51" spans="1:6" x14ac:dyDescent="0.3">
      <c r="A51" s="1">
        <v>36</v>
      </c>
      <c r="B51" s="3">
        <f t="shared" si="0"/>
        <v>342718265.65615618</v>
      </c>
      <c r="C51" s="3">
        <f t="shared" si="4"/>
        <v>81093827.617514744</v>
      </c>
      <c r="D51" s="23">
        <f t="shared" si="1"/>
        <v>261624438.03864145</v>
      </c>
      <c r="E51" s="23">
        <f t="shared" si="2"/>
        <v>104649775.21545659</v>
      </c>
      <c r="F51" s="20">
        <f t="shared" si="3"/>
        <v>1162.77528017174</v>
      </c>
    </row>
    <row r="52" spans="1:6" x14ac:dyDescent="0.3">
      <c r="A52" s="1">
        <v>37</v>
      </c>
      <c r="B52" s="3">
        <f t="shared" si="0"/>
        <v>366708544.25208712</v>
      </c>
      <c r="C52" s="3">
        <f t="shared" si="4"/>
        <v>83526642.446040183</v>
      </c>
      <c r="D52" s="23">
        <f t="shared" si="1"/>
        <v>283181901.80604696</v>
      </c>
      <c r="E52" s="23">
        <f t="shared" si="2"/>
        <v>113272760.72241879</v>
      </c>
      <c r="F52" s="20">
        <f t="shared" si="3"/>
        <v>1258.5862302490975</v>
      </c>
    </row>
    <row r="53" spans="1:6" x14ac:dyDescent="0.3">
      <c r="A53" s="1">
        <v>38</v>
      </c>
      <c r="B53" s="3">
        <f t="shared" si="0"/>
        <v>392378142.34973323</v>
      </c>
      <c r="C53" s="3">
        <f t="shared" si="4"/>
        <v>86032441.719421387</v>
      </c>
      <c r="D53" s="23">
        <f t="shared" si="1"/>
        <v>306345700.63031185</v>
      </c>
      <c r="E53" s="23">
        <f t="shared" si="2"/>
        <v>122538280.25212474</v>
      </c>
      <c r="F53" s="20">
        <f t="shared" si="3"/>
        <v>1361.5364472458305</v>
      </c>
    </row>
    <row r="54" spans="1:6" x14ac:dyDescent="0.3">
      <c r="A54" s="1">
        <v>39</v>
      </c>
      <c r="B54" s="3">
        <f t="shared" si="0"/>
        <v>419844612.31421459</v>
      </c>
      <c r="C54" s="3">
        <f t="shared" si="4"/>
        <v>88613414.971004024</v>
      </c>
      <c r="D54" s="23">
        <f t="shared" si="1"/>
        <v>331231197.34321058</v>
      </c>
      <c r="E54" s="23">
        <f t="shared" si="2"/>
        <v>132492478.93728423</v>
      </c>
      <c r="F54" s="20">
        <f t="shared" si="3"/>
        <v>1472.1386548587136</v>
      </c>
    </row>
    <row r="55" spans="1:6" x14ac:dyDescent="0.3">
      <c r="A55" s="1">
        <v>40</v>
      </c>
      <c r="B55" s="3">
        <f t="shared" si="0"/>
        <v>449233735.17620963</v>
      </c>
      <c r="C55" s="3">
        <f t="shared" si="4"/>
        <v>91271817.420134142</v>
      </c>
      <c r="D55" s="23">
        <f t="shared" si="1"/>
        <v>357961917.7560755</v>
      </c>
      <c r="E55" s="23">
        <f t="shared" si="2"/>
        <v>143184767.10243019</v>
      </c>
      <c r="F55" s="20">
        <f t="shared" si="3"/>
        <v>1590.9418566936688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43CE0-8FD5-4C37-81DE-9507EE285384}">
  <dimension ref="A1:I46"/>
  <sheetViews>
    <sheetView tabSelected="1" workbookViewId="0">
      <selection activeCell="G15" sqref="G15"/>
    </sheetView>
  </sheetViews>
  <sheetFormatPr defaultRowHeight="14.4" x14ac:dyDescent="0.3"/>
  <cols>
    <col min="2" max="4" width="14.21875" customWidth="1"/>
    <col min="5" max="5" width="10.77734375" customWidth="1"/>
    <col min="6" max="6" width="11.5546875" customWidth="1"/>
    <col min="7" max="7" width="11.6640625" customWidth="1"/>
    <col min="8" max="8" width="10.44140625" customWidth="1"/>
  </cols>
  <sheetData>
    <row r="1" spans="1:9" ht="61.8" customHeight="1" x14ac:dyDescent="0.5">
      <c r="A1" s="15"/>
      <c r="B1" s="16"/>
      <c r="C1" s="16"/>
      <c r="D1" s="16"/>
      <c r="E1" s="16"/>
      <c r="F1" s="16"/>
      <c r="G1" s="16"/>
    </row>
    <row r="3" spans="1:9" x14ac:dyDescent="0.3">
      <c r="C3" s="18" t="s">
        <v>17</v>
      </c>
      <c r="D3" s="19"/>
      <c r="E3" s="17"/>
      <c r="F3" s="17"/>
    </row>
    <row r="4" spans="1:9" x14ac:dyDescent="0.3">
      <c r="E4" s="2" t="s">
        <v>14</v>
      </c>
      <c r="F4" s="27">
        <v>7.0000000000000007E-2</v>
      </c>
      <c r="H4" s="21"/>
      <c r="I4" s="22" t="s">
        <v>18</v>
      </c>
    </row>
    <row r="5" spans="1:9" x14ac:dyDescent="0.3">
      <c r="E5" s="2" t="s">
        <v>11</v>
      </c>
      <c r="F5" s="27">
        <v>0.33</v>
      </c>
    </row>
    <row r="6" spans="1:9" ht="4.8" customHeight="1" x14ac:dyDescent="0.3">
      <c r="E6" s="2"/>
      <c r="F6" s="31"/>
    </row>
    <row r="7" spans="1:9" x14ac:dyDescent="0.3">
      <c r="C7" s="8"/>
      <c r="D7" s="9"/>
      <c r="E7" s="10" t="s">
        <v>26</v>
      </c>
      <c r="F7" s="30">
        <v>15000000</v>
      </c>
    </row>
    <row r="8" spans="1:9" x14ac:dyDescent="0.3">
      <c r="C8" s="11"/>
      <c r="E8" s="2" t="s">
        <v>20</v>
      </c>
      <c r="F8" s="28">
        <v>1.5E-3</v>
      </c>
    </row>
    <row r="9" spans="1:9" x14ac:dyDescent="0.3">
      <c r="C9" s="11"/>
      <c r="E9" s="2" t="s">
        <v>28</v>
      </c>
      <c r="F9" s="30">
        <v>30000</v>
      </c>
    </row>
    <row r="10" spans="1:9" x14ac:dyDescent="0.3">
      <c r="C10" s="11"/>
      <c r="E10" s="2" t="s">
        <v>27</v>
      </c>
      <c r="F10" s="27">
        <v>0.25</v>
      </c>
    </row>
    <row r="11" spans="1:9" x14ac:dyDescent="0.3">
      <c r="C11" s="5"/>
      <c r="D11" s="6"/>
      <c r="E11" s="7" t="s">
        <v>16</v>
      </c>
      <c r="F11" s="32">
        <f>(($F$7*$F$8)+$F$9)/$F$10</f>
        <v>210000</v>
      </c>
    </row>
    <row r="14" spans="1:9" s="4" customFormat="1" ht="43.2" x14ac:dyDescent="0.3">
      <c r="A14" s="13" t="s">
        <v>13</v>
      </c>
      <c r="B14" s="14" t="s">
        <v>15</v>
      </c>
      <c r="C14" s="14" t="s">
        <v>7</v>
      </c>
      <c r="D14" s="14" t="s">
        <v>8</v>
      </c>
      <c r="E14" s="14" t="s">
        <v>9</v>
      </c>
      <c r="F14" s="14" t="s">
        <v>10</v>
      </c>
      <c r="G14" s="12" t="s">
        <v>6</v>
      </c>
    </row>
    <row r="15" spans="1:9" x14ac:dyDescent="0.3">
      <c r="A15" s="1">
        <v>0</v>
      </c>
      <c r="B15" s="3">
        <f>$F$7</f>
        <v>15000000</v>
      </c>
      <c r="C15" s="33">
        <v>500000</v>
      </c>
      <c r="D15" s="3">
        <f>IF(B15&gt;C15,(B15-C15),0)</f>
        <v>14500000</v>
      </c>
      <c r="E15" s="3">
        <f>D15*$F$10</f>
        <v>3625000</v>
      </c>
      <c r="F15" s="3">
        <f>E15*$F$5</f>
        <v>1196250</v>
      </c>
      <c r="G15" s="20">
        <f>IF(F15&gt;$F$11,F15/$F$11,"--")</f>
        <v>5.6964285714285712</v>
      </c>
    </row>
    <row r="16" spans="1:9" x14ac:dyDescent="0.3">
      <c r="A16" s="1">
        <v>1</v>
      </c>
      <c r="B16" s="3">
        <f t="shared" ref="B16:B45" si="0">B15*(1+$F$4)</f>
        <v>16050000.000000002</v>
      </c>
      <c r="C16" s="3">
        <f>C15</f>
        <v>500000</v>
      </c>
      <c r="D16" s="3">
        <f t="shared" ref="D16:D45" si="1">IF(B16&gt;C16,(B16-C16),0)</f>
        <v>15550000.000000002</v>
      </c>
      <c r="E16" s="3">
        <f t="shared" ref="E15:E45" si="2">D16*$F$10</f>
        <v>3887500.0000000005</v>
      </c>
      <c r="F16" s="3">
        <f t="shared" ref="F16:F45" si="3">E16*$F$5</f>
        <v>1282875.0000000002</v>
      </c>
      <c r="G16" s="20">
        <f t="shared" ref="G15:G45" si="4">IF(F16&gt;$F$11,F16/$F$11,"--")</f>
        <v>6.1089285714285726</v>
      </c>
    </row>
    <row r="17" spans="1:7" x14ac:dyDescent="0.3">
      <c r="A17" s="1">
        <v>2</v>
      </c>
      <c r="B17" s="3">
        <f t="shared" si="0"/>
        <v>17173500.000000004</v>
      </c>
      <c r="C17" s="3">
        <f t="shared" ref="C17:C45" si="5">C16</f>
        <v>500000</v>
      </c>
      <c r="D17" s="3">
        <f t="shared" si="1"/>
        <v>16673500.000000004</v>
      </c>
      <c r="E17" s="3">
        <f t="shared" si="2"/>
        <v>4168375.0000000009</v>
      </c>
      <c r="F17" s="3">
        <f t="shared" si="3"/>
        <v>1375563.7500000005</v>
      </c>
      <c r="G17" s="20">
        <f t="shared" si="4"/>
        <v>6.5503035714285733</v>
      </c>
    </row>
    <row r="18" spans="1:7" x14ac:dyDescent="0.3">
      <c r="A18" s="1">
        <v>3</v>
      </c>
      <c r="B18" s="3">
        <f t="shared" si="0"/>
        <v>18375645.000000004</v>
      </c>
      <c r="C18" s="3">
        <f t="shared" si="5"/>
        <v>500000</v>
      </c>
      <c r="D18" s="3">
        <f t="shared" si="1"/>
        <v>17875645.000000004</v>
      </c>
      <c r="E18" s="3">
        <f t="shared" si="2"/>
        <v>4468911.2500000009</v>
      </c>
      <c r="F18" s="3">
        <f t="shared" si="3"/>
        <v>1474740.7125000004</v>
      </c>
      <c r="G18" s="20">
        <f t="shared" si="4"/>
        <v>7.0225748214285728</v>
      </c>
    </row>
    <row r="19" spans="1:7" x14ac:dyDescent="0.3">
      <c r="A19" s="1">
        <v>4</v>
      </c>
      <c r="B19" s="3">
        <f t="shared" si="0"/>
        <v>19661940.150000006</v>
      </c>
      <c r="C19" s="3">
        <f t="shared" si="5"/>
        <v>500000</v>
      </c>
      <c r="D19" s="3">
        <f t="shared" si="1"/>
        <v>19161940.150000006</v>
      </c>
      <c r="E19" s="3">
        <f t="shared" si="2"/>
        <v>4790485.0375000015</v>
      </c>
      <c r="F19" s="3">
        <f t="shared" si="3"/>
        <v>1580860.0623750007</v>
      </c>
      <c r="G19" s="20">
        <f t="shared" si="4"/>
        <v>7.5279050589285745</v>
      </c>
    </row>
    <row r="20" spans="1:7" x14ac:dyDescent="0.3">
      <c r="A20" s="1">
        <v>5</v>
      </c>
      <c r="B20" s="3">
        <f t="shared" si="0"/>
        <v>21038275.960500009</v>
      </c>
      <c r="C20" s="3">
        <f t="shared" si="5"/>
        <v>500000</v>
      </c>
      <c r="D20" s="3">
        <f t="shared" si="1"/>
        <v>20538275.960500009</v>
      </c>
      <c r="E20" s="3">
        <f t="shared" si="2"/>
        <v>5134568.9901250023</v>
      </c>
      <c r="F20" s="3">
        <f t="shared" si="3"/>
        <v>1694407.7667412509</v>
      </c>
      <c r="G20" s="20">
        <f t="shared" si="4"/>
        <v>8.0686084130535765</v>
      </c>
    </row>
    <row r="21" spans="1:7" x14ac:dyDescent="0.3">
      <c r="A21" s="1">
        <v>6</v>
      </c>
      <c r="B21" s="3">
        <f t="shared" si="0"/>
        <v>22510955.27773501</v>
      </c>
      <c r="C21" s="3">
        <f t="shared" si="5"/>
        <v>500000</v>
      </c>
      <c r="D21" s="3">
        <f t="shared" si="1"/>
        <v>22010955.27773501</v>
      </c>
      <c r="E21" s="3">
        <f t="shared" si="2"/>
        <v>5502738.8194337524</v>
      </c>
      <c r="F21" s="3">
        <f t="shared" si="3"/>
        <v>1815903.8104131385</v>
      </c>
      <c r="G21" s="20">
        <f t="shared" si="4"/>
        <v>8.6471610019673264</v>
      </c>
    </row>
    <row r="22" spans="1:7" x14ac:dyDescent="0.3">
      <c r="A22" s="1">
        <v>7</v>
      </c>
      <c r="B22" s="3">
        <f t="shared" si="0"/>
        <v>24086722.147176463</v>
      </c>
      <c r="C22" s="3">
        <f t="shared" si="5"/>
        <v>500000</v>
      </c>
      <c r="D22" s="3">
        <f t="shared" si="1"/>
        <v>23586722.147176463</v>
      </c>
      <c r="E22" s="3">
        <f t="shared" si="2"/>
        <v>5896680.5367941158</v>
      </c>
      <c r="F22" s="3">
        <f t="shared" si="3"/>
        <v>1945904.5771420584</v>
      </c>
      <c r="G22" s="20">
        <f t="shared" si="4"/>
        <v>9.2662122721050402</v>
      </c>
    </row>
    <row r="23" spans="1:7" x14ac:dyDescent="0.3">
      <c r="A23" s="1">
        <v>8</v>
      </c>
      <c r="B23" s="3">
        <f t="shared" si="0"/>
        <v>25772792.697478816</v>
      </c>
      <c r="C23" s="3">
        <f t="shared" si="5"/>
        <v>500000</v>
      </c>
      <c r="D23" s="3">
        <f t="shared" si="1"/>
        <v>25272792.697478816</v>
      </c>
      <c r="E23" s="3">
        <f t="shared" si="2"/>
        <v>6318198.174369704</v>
      </c>
      <c r="F23" s="3">
        <f t="shared" si="3"/>
        <v>2085005.3975420024</v>
      </c>
      <c r="G23" s="20">
        <f t="shared" si="4"/>
        <v>9.928597131152392</v>
      </c>
    </row>
    <row r="24" spans="1:7" x14ac:dyDescent="0.3">
      <c r="A24" s="1">
        <v>9</v>
      </c>
      <c r="B24" s="3">
        <f t="shared" si="0"/>
        <v>27576888.186302334</v>
      </c>
      <c r="C24" s="3">
        <f t="shared" si="5"/>
        <v>500000</v>
      </c>
      <c r="D24" s="3">
        <f t="shared" si="1"/>
        <v>27076888.186302334</v>
      </c>
      <c r="E24" s="3">
        <f t="shared" si="2"/>
        <v>6769222.0465755835</v>
      </c>
      <c r="F24" s="3">
        <f t="shared" si="3"/>
        <v>2233843.2753699427</v>
      </c>
      <c r="G24" s="20">
        <f t="shared" si="4"/>
        <v>10.63734893033306</v>
      </c>
    </row>
    <row r="25" spans="1:7" x14ac:dyDescent="0.3">
      <c r="A25" s="1">
        <v>10</v>
      </c>
      <c r="B25" s="3">
        <f t="shared" si="0"/>
        <v>29507270.359343499</v>
      </c>
      <c r="C25" s="3">
        <f t="shared" si="5"/>
        <v>500000</v>
      </c>
      <c r="D25" s="3">
        <f t="shared" si="1"/>
        <v>29007270.359343499</v>
      </c>
      <c r="E25" s="3">
        <f t="shared" si="2"/>
        <v>7251817.5898358747</v>
      </c>
      <c r="F25" s="3">
        <f t="shared" si="3"/>
        <v>2393099.8046458387</v>
      </c>
      <c r="G25" s="20">
        <f t="shared" si="4"/>
        <v>11.395713355456374</v>
      </c>
    </row>
    <row r="26" spans="1:7" x14ac:dyDescent="0.3">
      <c r="A26" s="1">
        <v>11</v>
      </c>
      <c r="B26" s="3">
        <f t="shared" si="0"/>
        <v>31572779.284497544</v>
      </c>
      <c r="C26" s="3">
        <f t="shared" si="5"/>
        <v>500000</v>
      </c>
      <c r="D26" s="3">
        <f t="shared" si="1"/>
        <v>31072779.284497544</v>
      </c>
      <c r="E26" s="3">
        <f t="shared" si="2"/>
        <v>7768194.821124386</v>
      </c>
      <c r="F26" s="3">
        <f t="shared" si="3"/>
        <v>2563504.2909710477</v>
      </c>
      <c r="G26" s="20">
        <f t="shared" si="4"/>
        <v>12.207163290338322</v>
      </c>
    </row>
    <row r="27" spans="1:7" x14ac:dyDescent="0.3">
      <c r="A27" s="1">
        <v>12</v>
      </c>
      <c r="B27" s="3">
        <f t="shared" si="0"/>
        <v>33782873.834412374</v>
      </c>
      <c r="C27" s="3">
        <f t="shared" si="5"/>
        <v>500000</v>
      </c>
      <c r="D27" s="3">
        <f t="shared" si="1"/>
        <v>33282873.834412374</v>
      </c>
      <c r="E27" s="3">
        <f t="shared" si="2"/>
        <v>8320718.4586030934</v>
      </c>
      <c r="F27" s="3">
        <f t="shared" si="3"/>
        <v>2745837.091339021</v>
      </c>
      <c r="G27" s="20">
        <f t="shared" si="4"/>
        <v>13.075414720662005</v>
      </c>
    </row>
    <row r="28" spans="1:7" x14ac:dyDescent="0.3">
      <c r="A28" s="1">
        <v>13</v>
      </c>
      <c r="B28" s="3">
        <f t="shared" si="0"/>
        <v>36147675.002821244</v>
      </c>
      <c r="C28" s="3">
        <f t="shared" si="5"/>
        <v>500000</v>
      </c>
      <c r="D28" s="3">
        <f t="shared" si="1"/>
        <v>35647675.002821244</v>
      </c>
      <c r="E28" s="3">
        <f t="shared" si="2"/>
        <v>8911918.7507053111</v>
      </c>
      <c r="F28" s="3">
        <f t="shared" si="3"/>
        <v>2940933.1877327529</v>
      </c>
      <c r="G28" s="20">
        <f t="shared" si="4"/>
        <v>14.004443751108347</v>
      </c>
    </row>
    <row r="29" spans="1:7" x14ac:dyDescent="0.3">
      <c r="A29" s="1">
        <v>14</v>
      </c>
      <c r="B29" s="3">
        <f t="shared" si="0"/>
        <v>38678012.253018737</v>
      </c>
      <c r="C29" s="3">
        <f t="shared" si="5"/>
        <v>500000</v>
      </c>
      <c r="D29" s="3">
        <f t="shared" si="1"/>
        <v>38178012.253018737</v>
      </c>
      <c r="E29" s="3">
        <f t="shared" si="2"/>
        <v>9544503.0632546842</v>
      </c>
      <c r="F29" s="3">
        <f t="shared" si="3"/>
        <v>3149686.010874046</v>
      </c>
      <c r="G29" s="20">
        <f t="shared" si="4"/>
        <v>14.998504813685933</v>
      </c>
    </row>
    <row r="30" spans="1:7" x14ac:dyDescent="0.3">
      <c r="A30" s="1">
        <v>15</v>
      </c>
      <c r="B30" s="3">
        <f t="shared" si="0"/>
        <v>41385473.110730052</v>
      </c>
      <c r="C30" s="3">
        <f t="shared" si="5"/>
        <v>500000</v>
      </c>
      <c r="D30" s="3">
        <f t="shared" si="1"/>
        <v>40885473.110730052</v>
      </c>
      <c r="E30" s="3">
        <f t="shared" si="2"/>
        <v>10221368.277682513</v>
      </c>
      <c r="F30" s="3">
        <f t="shared" si="3"/>
        <v>3373051.5316352295</v>
      </c>
      <c r="G30" s="20">
        <f t="shared" si="4"/>
        <v>16.062150150643951</v>
      </c>
    </row>
    <row r="31" spans="1:7" x14ac:dyDescent="0.3">
      <c r="A31" s="1">
        <v>16</v>
      </c>
      <c r="B31" s="3">
        <f t="shared" si="0"/>
        <v>44282456.228481159</v>
      </c>
      <c r="C31" s="3">
        <f t="shared" si="5"/>
        <v>500000</v>
      </c>
      <c r="D31" s="3">
        <f t="shared" si="1"/>
        <v>43782456.228481159</v>
      </c>
      <c r="E31" s="3">
        <f t="shared" si="2"/>
        <v>10945614.05712029</v>
      </c>
      <c r="F31" s="3">
        <f t="shared" si="3"/>
        <v>3612052.6388496957</v>
      </c>
      <c r="G31" s="20">
        <f t="shared" si="4"/>
        <v>17.200250661189028</v>
      </c>
    </row>
    <row r="32" spans="1:7" x14ac:dyDescent="0.3">
      <c r="A32" s="1">
        <v>17</v>
      </c>
      <c r="B32" s="3">
        <f t="shared" si="0"/>
        <v>47382228.164474845</v>
      </c>
      <c r="C32" s="3">
        <f t="shared" si="5"/>
        <v>500000</v>
      </c>
      <c r="D32" s="3">
        <f t="shared" si="1"/>
        <v>46882228.164474845</v>
      </c>
      <c r="E32" s="3">
        <f t="shared" si="2"/>
        <v>11720557.041118711</v>
      </c>
      <c r="F32" s="3">
        <f t="shared" si="3"/>
        <v>3867783.8235691749</v>
      </c>
      <c r="G32" s="20">
        <f t="shared" si="4"/>
        <v>18.418018207472262</v>
      </c>
    </row>
    <row r="33" spans="1:7" x14ac:dyDescent="0.3">
      <c r="A33" s="1">
        <v>18</v>
      </c>
      <c r="B33" s="3">
        <f t="shared" si="0"/>
        <v>50698984.135988086</v>
      </c>
      <c r="C33" s="3">
        <f t="shared" si="5"/>
        <v>500000</v>
      </c>
      <c r="D33" s="3">
        <f t="shared" si="1"/>
        <v>50198984.135988086</v>
      </c>
      <c r="E33" s="3">
        <f t="shared" si="2"/>
        <v>12549746.033997022</v>
      </c>
      <c r="F33" s="3">
        <f t="shared" si="3"/>
        <v>4141416.1912190174</v>
      </c>
      <c r="G33" s="20">
        <f t="shared" si="4"/>
        <v>19.72102948199532</v>
      </c>
    </row>
    <row r="34" spans="1:7" x14ac:dyDescent="0.3">
      <c r="A34" s="1">
        <v>19</v>
      </c>
      <c r="B34" s="3">
        <f t="shared" si="0"/>
        <v>54247913.025507256</v>
      </c>
      <c r="C34" s="3">
        <f t="shared" si="5"/>
        <v>500000</v>
      </c>
      <c r="D34" s="3">
        <f t="shared" si="1"/>
        <v>53747913.025507256</v>
      </c>
      <c r="E34" s="3">
        <f t="shared" si="2"/>
        <v>13436978.256376814</v>
      </c>
      <c r="F34" s="3">
        <f t="shared" si="3"/>
        <v>4434202.8246043492</v>
      </c>
      <c r="G34" s="20">
        <f t="shared" si="4"/>
        <v>21.115251545734996</v>
      </c>
    </row>
    <row r="35" spans="1:7" x14ac:dyDescent="0.3">
      <c r="A35" s="1">
        <v>20</v>
      </c>
      <c r="B35" s="3">
        <f t="shared" si="0"/>
        <v>58045266.93729277</v>
      </c>
      <c r="C35" s="3">
        <f t="shared" si="5"/>
        <v>500000</v>
      </c>
      <c r="D35" s="3">
        <f t="shared" si="1"/>
        <v>57545266.93729277</v>
      </c>
      <c r="E35" s="3">
        <f t="shared" si="2"/>
        <v>14386316.734323192</v>
      </c>
      <c r="F35" s="3">
        <f t="shared" si="3"/>
        <v>4747484.5223266538</v>
      </c>
      <c r="G35" s="20">
        <f t="shared" si="4"/>
        <v>22.607069153936447</v>
      </c>
    </row>
    <row r="36" spans="1:7" x14ac:dyDescent="0.3">
      <c r="A36" s="1">
        <v>21</v>
      </c>
      <c r="B36" s="3">
        <f t="shared" si="0"/>
        <v>62108435.622903265</v>
      </c>
      <c r="C36" s="3">
        <f t="shared" si="5"/>
        <v>500000</v>
      </c>
      <c r="D36" s="3">
        <f t="shared" si="1"/>
        <v>61608435.622903265</v>
      </c>
      <c r="E36" s="3">
        <f t="shared" si="2"/>
        <v>15402108.905725816</v>
      </c>
      <c r="F36" s="3">
        <f t="shared" si="3"/>
        <v>5082695.9388895193</v>
      </c>
      <c r="G36" s="20">
        <f t="shared" si="4"/>
        <v>24.203313994711998</v>
      </c>
    </row>
    <row r="37" spans="1:7" x14ac:dyDescent="0.3">
      <c r="A37" s="1">
        <v>22</v>
      </c>
      <c r="B37" s="3">
        <f t="shared" si="0"/>
        <v>66456026.116506495</v>
      </c>
      <c r="C37" s="3">
        <f t="shared" si="5"/>
        <v>500000</v>
      </c>
      <c r="D37" s="3">
        <f t="shared" si="1"/>
        <v>65956026.116506495</v>
      </c>
      <c r="E37" s="3">
        <f t="shared" si="2"/>
        <v>16489006.529126624</v>
      </c>
      <c r="F37" s="3">
        <f t="shared" si="3"/>
        <v>5441372.1546117859</v>
      </c>
      <c r="G37" s="20">
        <f t="shared" si="4"/>
        <v>25.911295974341837</v>
      </c>
    </row>
    <row r="38" spans="1:7" x14ac:dyDescent="0.3">
      <c r="A38" s="1">
        <v>23</v>
      </c>
      <c r="B38" s="3">
        <f t="shared" si="0"/>
        <v>71107947.94466196</v>
      </c>
      <c r="C38" s="3">
        <f t="shared" si="5"/>
        <v>500000</v>
      </c>
      <c r="D38" s="3">
        <f t="shared" si="1"/>
        <v>70607947.94466196</v>
      </c>
      <c r="E38" s="3">
        <f t="shared" si="2"/>
        <v>17651986.98616549</v>
      </c>
      <c r="F38" s="3">
        <f t="shared" si="3"/>
        <v>5825155.705434612</v>
      </c>
      <c r="G38" s="20">
        <f t="shared" si="4"/>
        <v>27.738836692545771</v>
      </c>
    </row>
    <row r="39" spans="1:7" x14ac:dyDescent="0.3">
      <c r="A39" s="1">
        <v>24</v>
      </c>
      <c r="B39" s="3">
        <f t="shared" si="0"/>
        <v>76085504.300788298</v>
      </c>
      <c r="C39" s="3">
        <f t="shared" si="5"/>
        <v>500000</v>
      </c>
      <c r="D39" s="3">
        <f t="shared" si="1"/>
        <v>75585504.300788298</v>
      </c>
      <c r="E39" s="3">
        <f t="shared" si="2"/>
        <v>18896376.075197075</v>
      </c>
      <c r="F39" s="3">
        <f t="shared" si="3"/>
        <v>6235804.1048150351</v>
      </c>
      <c r="G39" s="20">
        <f t="shared" si="4"/>
        <v>29.694305261023977</v>
      </c>
    </row>
    <row r="40" spans="1:7" x14ac:dyDescent="0.3">
      <c r="A40" s="1">
        <v>25</v>
      </c>
      <c r="B40" s="3">
        <f t="shared" si="0"/>
        <v>81411489.601843491</v>
      </c>
      <c r="C40" s="3">
        <f t="shared" si="5"/>
        <v>500000</v>
      </c>
      <c r="D40" s="3">
        <f t="shared" si="1"/>
        <v>80911489.601843491</v>
      </c>
      <c r="E40" s="3">
        <f t="shared" si="2"/>
        <v>20227872.400460873</v>
      </c>
      <c r="F40" s="3">
        <f t="shared" si="3"/>
        <v>6675197.8921520887</v>
      </c>
      <c r="G40" s="20">
        <f t="shared" si="4"/>
        <v>31.78665662929566</v>
      </c>
    </row>
    <row r="41" spans="1:7" x14ac:dyDescent="0.3">
      <c r="A41" s="1">
        <v>26</v>
      </c>
      <c r="B41" s="3">
        <f t="shared" si="0"/>
        <v>87110293.873972535</v>
      </c>
      <c r="C41" s="3">
        <f t="shared" si="5"/>
        <v>500000</v>
      </c>
      <c r="D41" s="3">
        <f t="shared" si="1"/>
        <v>86610293.873972535</v>
      </c>
      <c r="E41" s="3">
        <f t="shared" si="2"/>
        <v>21652573.468493134</v>
      </c>
      <c r="F41" s="3">
        <f t="shared" si="3"/>
        <v>7145349.2446027342</v>
      </c>
      <c r="G41" s="20">
        <f t="shared" si="4"/>
        <v>34.02547259334635</v>
      </c>
    </row>
    <row r="42" spans="1:7" x14ac:dyDescent="0.3">
      <c r="A42" s="1">
        <v>27</v>
      </c>
      <c r="B42" s="3">
        <f t="shared" si="0"/>
        <v>93208014.445150614</v>
      </c>
      <c r="C42" s="3">
        <f t="shared" si="5"/>
        <v>500000</v>
      </c>
      <c r="D42" s="3">
        <f t="shared" si="1"/>
        <v>92708014.445150614</v>
      </c>
      <c r="E42" s="3">
        <f t="shared" si="2"/>
        <v>23177003.611287653</v>
      </c>
      <c r="F42" s="3">
        <f t="shared" si="3"/>
        <v>7648411.1917249262</v>
      </c>
      <c r="G42" s="20">
        <f t="shared" si="4"/>
        <v>36.421005674880604</v>
      </c>
    </row>
    <row r="43" spans="1:7" x14ac:dyDescent="0.3">
      <c r="A43" s="1">
        <v>28</v>
      </c>
      <c r="B43" s="3">
        <f t="shared" si="0"/>
        <v>99732575.456311166</v>
      </c>
      <c r="C43" s="3">
        <f t="shared" si="5"/>
        <v>500000</v>
      </c>
      <c r="D43" s="3">
        <f t="shared" si="1"/>
        <v>99232575.456311166</v>
      </c>
      <c r="E43" s="3">
        <f t="shared" si="2"/>
        <v>24808143.864077792</v>
      </c>
      <c r="F43" s="3">
        <f t="shared" si="3"/>
        <v>8186687.4751456715</v>
      </c>
      <c r="G43" s="20">
        <f t="shared" si="4"/>
        <v>38.984226072122247</v>
      </c>
    </row>
    <row r="44" spans="1:7" x14ac:dyDescent="0.3">
      <c r="A44" s="1">
        <v>29</v>
      </c>
      <c r="B44" s="3">
        <f t="shared" si="0"/>
        <v>106713855.73825295</v>
      </c>
      <c r="C44" s="3">
        <f t="shared" si="5"/>
        <v>500000</v>
      </c>
      <c r="D44" s="3">
        <f t="shared" si="1"/>
        <v>106213855.73825295</v>
      </c>
      <c r="E44" s="3">
        <f t="shared" si="2"/>
        <v>26553463.934563238</v>
      </c>
      <c r="F44" s="3">
        <f t="shared" si="3"/>
        <v>8762643.0984058697</v>
      </c>
      <c r="G44" s="20">
        <f t="shared" si="4"/>
        <v>41.72687189717081</v>
      </c>
    </row>
    <row r="45" spans="1:7" x14ac:dyDescent="0.3">
      <c r="A45" s="1">
        <v>30</v>
      </c>
      <c r="B45" s="3">
        <f t="shared" si="0"/>
        <v>114183825.63993067</v>
      </c>
      <c r="C45" s="3">
        <f t="shared" si="5"/>
        <v>500000</v>
      </c>
      <c r="D45" s="3">
        <f t="shared" si="1"/>
        <v>113683825.63993067</v>
      </c>
      <c r="E45" s="3">
        <f t="shared" si="2"/>
        <v>28420956.409982666</v>
      </c>
      <c r="F45" s="3">
        <f t="shared" si="3"/>
        <v>9378915.6152942795</v>
      </c>
      <c r="G45" s="20">
        <f t="shared" si="4"/>
        <v>44.661502929972762</v>
      </c>
    </row>
    <row r="46" spans="1:7" x14ac:dyDescent="0.3">
      <c r="A46" t="s">
        <v>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ROI on Estate Taxes</vt:lpstr>
      <vt:lpstr>ROI on Capital Gains Taxes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Hakim</dc:creator>
  <cp:lastModifiedBy>Kirk Loury</cp:lastModifiedBy>
  <dcterms:created xsi:type="dcterms:W3CDTF">2024-08-21T20:10:17Z</dcterms:created>
  <dcterms:modified xsi:type="dcterms:W3CDTF">2025-04-28T18:08:33Z</dcterms:modified>
</cp:coreProperties>
</file>